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630" yWindow="525" windowWidth="22695" windowHeight="9405"/>
  </bookViews>
  <sheets>
    <sheet name="1" sheetId="1" r:id="rId1"/>
    <sheet name="Лист1" sheetId="2" r:id="rId2"/>
  </sheets>
  <calcPr calcId="144525" refMode="R1C1"/>
</workbook>
</file>

<file path=xl/calcChain.xml><?xml version="1.0" encoding="utf-8"?>
<calcChain xmlns="http://schemas.openxmlformats.org/spreadsheetml/2006/main">
  <c r="D16" i="1" l="1"/>
  <c r="C16" i="1"/>
  <c r="D14" i="1" l="1"/>
  <c r="C14" i="1"/>
  <c r="D15" i="1"/>
  <c r="C15" i="1"/>
  <c r="F29" i="1" l="1"/>
  <c r="D29" i="1"/>
  <c r="D7" i="1" l="1"/>
  <c r="H30" i="1" l="1"/>
  <c r="G30" i="1"/>
  <c r="E30" i="1"/>
  <c r="C29" i="1"/>
  <c r="C22" i="1" l="1"/>
  <c r="D22" i="1"/>
  <c r="F24" i="1" l="1"/>
  <c r="E24" i="1"/>
  <c r="D24" i="1"/>
  <c r="C24" i="1"/>
  <c r="D20" i="1"/>
  <c r="F20" i="1"/>
  <c r="F12" i="1" l="1"/>
  <c r="D17" i="1" l="1"/>
  <c r="D6" i="1"/>
  <c r="D9" i="1" s="1"/>
  <c r="D30" i="1" l="1"/>
  <c r="H17" i="1"/>
  <c r="G17" i="1"/>
  <c r="F17" i="1"/>
  <c r="F30" i="1" s="1"/>
  <c r="E17" i="1"/>
  <c r="C17" i="1"/>
  <c r="C30" i="1" s="1"/>
  <c r="H9" i="1" l="1"/>
  <c r="G9" i="1"/>
  <c r="F9" i="1"/>
  <c r="E9" i="1"/>
  <c r="C9" i="1"/>
</calcChain>
</file>

<file path=xl/sharedStrings.xml><?xml version="1.0" encoding="utf-8"?>
<sst xmlns="http://schemas.openxmlformats.org/spreadsheetml/2006/main" count="43" uniqueCount="32">
  <si>
    <t>ОРЕЛСТАТ</t>
  </si>
  <si>
    <r>
      <t>Источник финансирования</t>
    </r>
    <r>
      <rPr>
        <u/>
        <sz val="14"/>
        <rFont val="Times New Roman"/>
      </rPr>
      <t>:</t>
    </r>
    <r>
      <rPr>
        <sz val="14"/>
        <rFont val="Times New Roman"/>
      </rPr>
      <t xml:space="preserve"> федеральный бюджет</t>
    </r>
  </si>
  <si>
    <t>Код бюджетной классификации</t>
  </si>
  <si>
    <t>Объект закупки с указанием объема (содержания) работ</t>
  </si>
  <si>
    <t>Количество заключенных контрактов с начала года, ед.</t>
  </si>
  <si>
    <t>Общая стоимость заключенных контрактов, руб.</t>
  </si>
  <si>
    <t>Количество контрактов, по которым изменены условия контракта, ед.</t>
  </si>
  <si>
    <t>Количество исполненных контрактов, ед.</t>
  </si>
  <si>
    <t>Количество контрактов с ненадлежащим исполнением обязательств, ед.</t>
  </si>
  <si>
    <t>Количество расторгнутых контрактов,  ед.</t>
  </si>
  <si>
    <t>ВЫБОРОЧНОЕ НАБЛЮДЕНИЕ ДОХОДОВ НАСЕЛЕНИЯ И УЧАСТИЯ В СОЦИАЛЬНЫХ ПРОГРАММАХ</t>
  </si>
  <si>
    <t>15701131540792703244</t>
  </si>
  <si>
    <r>
      <t xml:space="preserve">Выполнение работ, связанных </t>
    </r>
    <r>
      <rPr>
        <b/>
        <sz val="9"/>
        <rFont val="Times New Roman"/>
      </rPr>
      <t>с обеспечением сбора первичных статистических данных</t>
    </r>
    <r>
      <rPr>
        <sz val="9"/>
        <rFont val="Times New Roman"/>
      </rPr>
      <t xml:space="preserve"> (Бригадир- инструктор территориального уровня, Инструктор территориального уровня)</t>
    </r>
  </si>
  <si>
    <r>
      <t xml:space="preserve">Выполнение работ, связанных с </t>
    </r>
    <r>
      <rPr>
        <b/>
        <sz val="9"/>
        <rFont val="Times New Roman"/>
      </rPr>
      <t>обработкой первичных статистических данных</t>
    </r>
    <r>
      <rPr>
        <sz val="9"/>
        <rFont val="Times New Roman"/>
      </rPr>
      <t xml:space="preserve"> (Оператор формально-логического контроля, Оператор ввода)</t>
    </r>
  </si>
  <si>
    <r>
      <t xml:space="preserve">Выполнение работ, связанных </t>
    </r>
    <r>
      <rPr>
        <b/>
        <sz val="9"/>
        <rFont val="Times New Roman"/>
      </rPr>
      <t xml:space="preserve">со сбором первичных статистических данных </t>
    </r>
    <r>
      <rPr>
        <sz val="9"/>
        <rFont val="Times New Roman"/>
      </rPr>
      <t>(Интервьюер)</t>
    </r>
  </si>
  <si>
    <t>ИТОГО:</t>
  </si>
  <si>
    <t>ВЫБОРОЧНОЕ ОБСЛЕДОВАНИЕ РАБОЧЕЙ СИЛЫ</t>
  </si>
  <si>
    <t>15701131540792700244</t>
  </si>
  <si>
    <r>
      <t>Выполнение работ, связанных</t>
    </r>
    <r>
      <rPr>
        <b/>
        <sz val="9"/>
        <rFont val="Times New Roman"/>
      </rPr>
      <t xml:space="preserve"> с обеспечением сбора первичных статистических данных</t>
    </r>
    <r>
      <rPr>
        <sz val="9"/>
        <rFont val="Times New Roman"/>
      </rPr>
      <t xml:space="preserve"> (Инструктор территориального уровня, Счетчик)</t>
    </r>
  </si>
  <si>
    <r>
      <t xml:space="preserve">Выполнение работ, связанных </t>
    </r>
    <r>
      <rPr>
        <b/>
        <sz val="9"/>
        <rFont val="Times New Roman"/>
      </rPr>
      <t>со сбором первичных статистических данных</t>
    </r>
    <r>
      <rPr>
        <sz val="9"/>
        <rFont val="Times New Roman"/>
      </rPr>
      <t xml:space="preserve"> (Интервьюер)</t>
    </r>
  </si>
  <si>
    <r>
      <t xml:space="preserve">Выполнение работ, связанных </t>
    </r>
    <r>
      <rPr>
        <b/>
        <sz val="9"/>
        <rFont val="Times New Roman"/>
      </rPr>
      <t>с обработкой первичных статистических данных</t>
    </r>
    <r>
      <rPr>
        <sz val="9"/>
        <rFont val="Times New Roman"/>
      </rPr>
      <t xml:space="preserve"> (Оператор формально-логического контроля, Кодировщик)</t>
    </r>
  </si>
  <si>
    <t>ВСЕГО:</t>
  </si>
  <si>
    <t>НАБЛЮДЕНИЕ ЗА ОБЪЁМАМИ ПРОДАЖИ ТОВАРОВ НА РОЗНИЧНЫХ РЫНКАХ</t>
  </si>
  <si>
    <t>15701131540790019244</t>
  </si>
  <si>
    <r>
      <rPr>
        <sz val="10"/>
        <rFont val="Times New Roman"/>
      </rPr>
      <t xml:space="preserve">Выполнение работ, связанных со </t>
    </r>
    <r>
      <rPr>
        <b/>
        <sz val="10"/>
        <rFont val="Times New Roman"/>
      </rPr>
      <t xml:space="preserve">сбором первичных статистических данных </t>
    </r>
    <r>
      <rPr>
        <sz val="10"/>
        <rFont val="Times New Roman"/>
      </rPr>
      <t>(Интервьюер)</t>
    </r>
  </si>
  <si>
    <t>НАБЛЮДЕНИЕ ЗА ДЕЯТЕЛЬНОСТЬЮ СОЦИАЛЬНО-ОРИЕНТИРОВАННЫХ НЕКОММЕРЧЕСКИХ ОРГАНИЗАЦИЙ (СОНКО)</t>
  </si>
  <si>
    <t>15701131540792701244</t>
  </si>
  <si>
    <r>
      <t xml:space="preserve">Выполнение работ, связанных </t>
    </r>
    <r>
      <rPr>
        <b/>
        <sz val="9"/>
        <rFont val="Times New Roman"/>
      </rPr>
      <t>с обработкой первичных статистических данных</t>
    </r>
    <r>
      <rPr>
        <sz val="9"/>
        <rFont val="Times New Roman"/>
      </rPr>
      <t xml:space="preserve"> (Оператор формально-логического контроля)</t>
    </r>
  </si>
  <si>
    <t>ВЫБОРОЧНОЕ ОБСЛЕДОВАНИЕ СЕЛЬСКОХОЗЯЙСТВЕННОЙ ДЕЯТЕЛЬНОСТИ ЛИЧНЫХ ПОДСОБНЫХ И ДРУГИХ ИНДИВИДУАЛЬНЫХ ХОЗЯЙСТВ ГРАЖДАН</t>
  </si>
  <si>
    <r>
      <t>Выполнение работ, связанных</t>
    </r>
    <r>
      <rPr>
        <b/>
        <sz val="9"/>
        <rFont val="Times New Roman"/>
      </rPr>
      <t xml:space="preserve"> с обеспечением сбора первичных статистических данных</t>
    </r>
    <r>
      <rPr>
        <sz val="9"/>
        <rFont val="Times New Roman"/>
      </rPr>
      <t xml:space="preserve"> (Инструктор территориального уровня, специалист территориального уровня)</t>
    </r>
  </si>
  <si>
    <t>КОМПЛЕКСНОЕ НАБЛЮДЕНИЕ УСЛОВИЙ ЖИЗНИ НАСЕЛЕНИЯ</t>
  </si>
  <si>
    <t>ИНФОРМАЦИЯ О КОНТРАКТАХ, ЗАКЛЮЧЕННЫХ С ФИЗИЧЕСКИМИ ЛИЦАМИ НА ВЫПОЛНЕНИЕ РАБОТ, СВЯЗАННЫХ СО СБОРОМ И С ОБРАБОТКОЙ ПЕРВИЧНЫХ СТАТИСТИЧЕСКИХ ДАННЫХ ПРИ ПРОВЕДЕНИИ ФЕДЕРАЛЬНЫХ СТАТИСТИЧЕСКИХ НАБЛЮДЕНИЙ В 2024 ГОДУ        по состоянию на 1 августа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</si>
</sst>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name val="Calibri"/>
    </font>
    <font>
      <sz val="10"/>
      <name val="Arial Cyr"/>
    </font>
    <font>
      <b/>
      <sz val="14"/>
      <name val="Times New Roman"/>
    </font>
    <font>
      <sz val="14"/>
      <name val="Times New Roman"/>
    </font>
    <font>
      <b/>
      <u/>
      <sz val="14"/>
      <name val="Times New Roman"/>
    </font>
    <font>
      <b/>
      <sz val="10"/>
      <name val="Times New Roman"/>
    </font>
    <font>
      <sz val="10"/>
      <name val="Times New Roman"/>
    </font>
    <font>
      <sz val="9"/>
      <name val="Times New Roman"/>
    </font>
    <font>
      <u/>
      <sz val="14"/>
      <name val="Times New Roman"/>
    </font>
    <font>
      <b/>
      <sz val="9"/>
      <name val="Times New Roman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104">
    <xf numFmtId="0" fontId="1" fillId="0" borderId="0" xfId="0" applyNumberFormat="1" applyFont="1"/>
    <xf numFmtId="4" fontId="6" fillId="2" borderId="14" xfId="0" applyNumberFormat="1" applyFont="1" applyFill="1" applyBorder="1" applyAlignment="1">
      <alignment horizontal="center" vertical="center" wrapText="1"/>
    </xf>
    <xf numFmtId="4" fontId="6" fillId="2" borderId="9" xfId="0" applyNumberFormat="1" applyFont="1" applyFill="1" applyBorder="1" applyAlignment="1">
      <alignment horizontal="center" vertical="center" wrapText="1"/>
    </xf>
    <xf numFmtId="0" fontId="6" fillId="2" borderId="14" xfId="0" applyNumberFormat="1" applyFont="1" applyFill="1" applyBorder="1" applyAlignment="1">
      <alignment horizontal="center" vertical="center" wrapText="1"/>
    </xf>
    <xf numFmtId="0" fontId="6" fillId="2" borderId="9" xfId="0" applyNumberFormat="1" applyFont="1" applyFill="1" applyBorder="1" applyAlignment="1">
      <alignment horizontal="center" vertical="center" wrapText="1"/>
    </xf>
    <xf numFmtId="0" fontId="1" fillId="2" borderId="0" xfId="0" applyNumberFormat="1" applyFont="1" applyFill="1"/>
    <xf numFmtId="1" fontId="5" fillId="2" borderId="4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left" vertical="center" wrapText="1"/>
    </xf>
    <xf numFmtId="0" fontId="7" fillId="2" borderId="9" xfId="0" applyNumberFormat="1" applyFont="1" applyFill="1" applyBorder="1" applyAlignment="1">
      <alignment vertical="top" wrapText="1"/>
    </xf>
    <xf numFmtId="0" fontId="6" fillId="2" borderId="10" xfId="0" applyNumberFormat="1" applyFont="1" applyFill="1" applyBorder="1" applyAlignment="1">
      <alignment horizontal="center" vertical="center" wrapText="1"/>
    </xf>
    <xf numFmtId="4" fontId="1" fillId="2" borderId="0" xfId="0" applyNumberFormat="1" applyFont="1" applyFill="1"/>
    <xf numFmtId="0" fontId="7" fillId="2" borderId="12" xfId="0" applyNumberFormat="1" applyFont="1" applyFill="1" applyBorder="1" applyAlignment="1">
      <alignment vertical="top" wrapText="1"/>
    </xf>
    <xf numFmtId="0" fontId="6" fillId="2" borderId="12" xfId="0" applyNumberFormat="1" applyFont="1" applyFill="1" applyBorder="1" applyAlignment="1">
      <alignment horizontal="center" vertical="center" wrapText="1"/>
    </xf>
    <xf numFmtId="4" fontId="6" fillId="2" borderId="12" xfId="0" applyNumberFormat="1" applyFont="1" applyFill="1" applyBorder="1" applyAlignment="1">
      <alignment horizontal="center" vertical="center" wrapText="1"/>
    </xf>
    <xf numFmtId="0" fontId="6" fillId="2" borderId="13" xfId="0" applyNumberFormat="1" applyFont="1" applyFill="1" applyBorder="1" applyAlignment="1">
      <alignment horizontal="center" vertical="center" wrapText="1"/>
    </xf>
    <xf numFmtId="0" fontId="7" fillId="2" borderId="14" xfId="0" applyNumberFormat="1" applyFont="1" applyFill="1" applyBorder="1" applyAlignment="1">
      <alignment vertical="top" wrapText="1"/>
    </xf>
    <xf numFmtId="0" fontId="6" fillId="2" borderId="15" xfId="0" applyNumberFormat="1" applyFont="1" applyFill="1" applyBorder="1" applyAlignment="1">
      <alignment horizontal="center" vertical="center" wrapText="1"/>
    </xf>
    <xf numFmtId="0" fontId="5" fillId="2" borderId="17" xfId="0" applyNumberFormat="1" applyFont="1" applyFill="1" applyBorder="1" applyAlignment="1">
      <alignment horizontal="center" vertical="center" wrapText="1"/>
    </xf>
    <xf numFmtId="4" fontId="5" fillId="2" borderId="17" xfId="0" applyNumberFormat="1" applyFont="1" applyFill="1" applyBorder="1" applyAlignment="1">
      <alignment horizontal="center" vertical="center" wrapText="1"/>
    </xf>
    <xf numFmtId="3" fontId="5" fillId="2" borderId="17" xfId="0" applyNumberFormat="1" applyFont="1" applyFill="1" applyBorder="1" applyAlignment="1">
      <alignment horizontal="center" vertical="center" wrapText="1"/>
    </xf>
    <xf numFmtId="0" fontId="5" fillId="2" borderId="18" xfId="0" applyNumberFormat="1" applyFont="1" applyFill="1" applyBorder="1" applyAlignment="1">
      <alignment horizontal="center" vertical="center" wrapText="1"/>
    </xf>
    <xf numFmtId="0" fontId="7" fillId="2" borderId="22" xfId="0" applyNumberFormat="1" applyFont="1" applyFill="1" applyBorder="1" applyAlignment="1">
      <alignment vertical="top" wrapText="1"/>
    </xf>
    <xf numFmtId="0" fontId="6" fillId="2" borderId="23" xfId="0" applyNumberFormat="1" applyFont="1" applyFill="1" applyBorder="1" applyAlignment="1">
      <alignment horizontal="center" vertical="center" wrapText="1"/>
    </xf>
    <xf numFmtId="0" fontId="6" fillId="2" borderId="24" xfId="0" applyNumberFormat="1" applyFont="1" applyFill="1" applyBorder="1" applyAlignment="1">
      <alignment horizontal="center" vertical="center" wrapText="1"/>
    </xf>
    <xf numFmtId="0" fontId="7" fillId="2" borderId="19" xfId="0" applyNumberFormat="1" applyFont="1" applyFill="1" applyBorder="1" applyAlignment="1">
      <alignment vertical="top" wrapText="1"/>
    </xf>
    <xf numFmtId="0" fontId="6" fillId="2" borderId="26" xfId="0" applyNumberFormat="1" applyFont="1" applyFill="1" applyBorder="1" applyAlignment="1">
      <alignment horizontal="center" vertical="center" wrapText="1"/>
    </xf>
    <xf numFmtId="0" fontId="6" fillId="2" borderId="20" xfId="0" applyNumberFormat="1" applyFont="1" applyFill="1" applyBorder="1" applyAlignment="1">
      <alignment horizontal="center" vertical="center" wrapText="1"/>
    </xf>
    <xf numFmtId="4" fontId="6" fillId="2" borderId="20" xfId="0" applyNumberFormat="1" applyFont="1" applyFill="1" applyBorder="1" applyAlignment="1">
      <alignment horizontal="center" vertical="center" wrapText="1"/>
    </xf>
    <xf numFmtId="0" fontId="6" fillId="2" borderId="27" xfId="0" applyNumberFormat="1" applyFont="1" applyFill="1" applyBorder="1" applyAlignment="1">
      <alignment horizontal="center" vertical="center" wrapText="1"/>
    </xf>
    <xf numFmtId="0" fontId="5" fillId="2" borderId="29" xfId="0" applyNumberFormat="1" applyFont="1" applyFill="1" applyBorder="1" applyAlignment="1">
      <alignment horizontal="center" vertical="center" wrapText="1"/>
    </xf>
    <xf numFmtId="0" fontId="5" fillId="2" borderId="30" xfId="0" applyNumberFormat="1" applyFont="1" applyFill="1" applyBorder="1" applyAlignment="1">
      <alignment horizontal="center" vertical="center" wrapText="1"/>
    </xf>
    <xf numFmtId="4" fontId="5" fillId="2" borderId="30" xfId="0" applyNumberFormat="1" applyFont="1" applyFill="1" applyBorder="1" applyAlignment="1">
      <alignment horizontal="center" vertical="center" wrapText="1"/>
    </xf>
    <xf numFmtId="0" fontId="5" fillId="2" borderId="31" xfId="0" applyNumberFormat="1" applyFont="1" applyFill="1" applyBorder="1" applyAlignment="1">
      <alignment horizontal="center" vertical="center" wrapText="1"/>
    </xf>
    <xf numFmtId="1" fontId="1" fillId="2" borderId="0" xfId="0" applyNumberFormat="1" applyFont="1" applyFill="1"/>
    <xf numFmtId="0" fontId="1" fillId="2" borderId="0" xfId="0" applyNumberFormat="1" applyFont="1" applyFill="1" applyAlignment="1">
      <alignment horizontal="right"/>
    </xf>
    <xf numFmtId="49" fontId="6" fillId="2" borderId="32" xfId="0" applyNumberFormat="1" applyFont="1" applyFill="1" applyBorder="1" applyAlignment="1">
      <alignment vertical="center" wrapText="1"/>
    </xf>
    <xf numFmtId="0" fontId="5" fillId="2" borderId="33" xfId="0" applyNumberFormat="1" applyFont="1" applyFill="1" applyBorder="1" applyAlignment="1">
      <alignment horizontal="center" vertical="center" wrapText="1"/>
    </xf>
    <xf numFmtId="3" fontId="5" fillId="2" borderId="33" xfId="0" applyNumberFormat="1" applyFont="1" applyFill="1" applyBorder="1" applyAlignment="1">
      <alignment horizontal="center" vertical="center" wrapText="1"/>
    </xf>
    <xf numFmtId="4" fontId="5" fillId="2" borderId="33" xfId="0" applyNumberFormat="1" applyFont="1" applyFill="1" applyBorder="1" applyAlignment="1">
      <alignment horizontal="center" vertical="center" wrapText="1"/>
    </xf>
    <xf numFmtId="0" fontId="1" fillId="0" borderId="0" xfId="0" applyNumberFormat="1" applyFont="1"/>
    <xf numFmtId="4" fontId="6" fillId="2" borderId="9" xfId="0" applyNumberFormat="1" applyFont="1" applyFill="1" applyBorder="1" applyAlignment="1">
      <alignment horizontal="center" vertical="center" wrapText="1"/>
    </xf>
    <xf numFmtId="0" fontId="6" fillId="2" borderId="9" xfId="0" applyNumberFormat="1" applyFont="1" applyFill="1" applyBorder="1" applyAlignment="1">
      <alignment horizontal="center" vertical="center" wrapText="1"/>
    </xf>
    <xf numFmtId="0" fontId="1" fillId="2" borderId="0" xfId="0" applyNumberFormat="1" applyFont="1" applyFill="1"/>
    <xf numFmtId="0" fontId="6" fillId="2" borderId="10" xfId="0" applyNumberFormat="1" applyFont="1" applyFill="1" applyBorder="1" applyAlignment="1">
      <alignment horizontal="center" vertical="center" wrapText="1"/>
    </xf>
    <xf numFmtId="0" fontId="5" fillId="2" borderId="17" xfId="0" applyNumberFormat="1" applyFont="1" applyFill="1" applyBorder="1" applyAlignment="1">
      <alignment horizontal="center" vertical="center" wrapText="1"/>
    </xf>
    <xf numFmtId="4" fontId="5" fillId="2" borderId="17" xfId="0" applyNumberFormat="1" applyFont="1" applyFill="1" applyBorder="1" applyAlignment="1">
      <alignment horizontal="center" vertical="center" wrapText="1"/>
    </xf>
    <xf numFmtId="0" fontId="5" fillId="2" borderId="18" xfId="0" applyNumberFormat="1" applyFont="1" applyFill="1" applyBorder="1" applyAlignment="1">
      <alignment horizontal="center" vertical="center" wrapText="1"/>
    </xf>
    <xf numFmtId="0" fontId="6" fillId="2" borderId="9" xfId="0" applyNumberFormat="1" applyFont="1" applyFill="1" applyBorder="1" applyAlignment="1">
      <alignment vertical="top" wrapText="1"/>
    </xf>
    <xf numFmtId="0" fontId="1" fillId="0" borderId="0" xfId="0" applyNumberFormat="1" applyFont="1"/>
    <xf numFmtId="4" fontId="6" fillId="2" borderId="14" xfId="0" applyNumberFormat="1" applyFont="1" applyFill="1" applyBorder="1" applyAlignment="1">
      <alignment horizontal="center" vertical="center" wrapText="1"/>
    </xf>
    <xf numFmtId="4" fontId="6" fillId="2" borderId="9" xfId="0" applyNumberFormat="1" applyFont="1" applyFill="1" applyBorder="1" applyAlignment="1">
      <alignment horizontal="center" vertical="center" wrapText="1"/>
    </xf>
    <xf numFmtId="0" fontId="6" fillId="2" borderId="14" xfId="0" applyNumberFormat="1" applyFont="1" applyFill="1" applyBorder="1" applyAlignment="1">
      <alignment horizontal="center" vertical="center" wrapText="1"/>
    </xf>
    <xf numFmtId="0" fontId="6" fillId="2" borderId="9" xfId="0" applyNumberFormat="1" applyFont="1" applyFill="1" applyBorder="1" applyAlignment="1">
      <alignment horizontal="center" vertical="center" wrapText="1"/>
    </xf>
    <xf numFmtId="0" fontId="6" fillId="2" borderId="10" xfId="0" applyNumberFormat="1" applyFont="1" applyFill="1" applyBorder="1" applyAlignment="1">
      <alignment horizontal="center" vertical="center" wrapText="1"/>
    </xf>
    <xf numFmtId="0" fontId="5" fillId="2" borderId="17" xfId="0" applyNumberFormat="1" applyFont="1" applyFill="1" applyBorder="1" applyAlignment="1">
      <alignment horizontal="center" vertical="center" wrapText="1"/>
    </xf>
    <xf numFmtId="4" fontId="5" fillId="2" borderId="17" xfId="0" applyNumberFormat="1" applyFont="1" applyFill="1" applyBorder="1" applyAlignment="1">
      <alignment horizontal="center" vertical="center" wrapText="1"/>
    </xf>
    <xf numFmtId="0" fontId="5" fillId="2" borderId="18" xfId="0" applyNumberFormat="1" applyFont="1" applyFill="1" applyBorder="1" applyAlignment="1">
      <alignment horizontal="center" vertical="center" wrapText="1"/>
    </xf>
    <xf numFmtId="0" fontId="7" fillId="2" borderId="22" xfId="0" applyNumberFormat="1" applyFont="1" applyFill="1" applyBorder="1" applyAlignment="1">
      <alignment vertical="top" wrapText="1"/>
    </xf>
    <xf numFmtId="0" fontId="6" fillId="2" borderId="23" xfId="0" applyNumberFormat="1" applyFont="1" applyFill="1" applyBorder="1" applyAlignment="1">
      <alignment horizontal="center" vertical="center" wrapText="1"/>
    </xf>
    <xf numFmtId="4" fontId="6" fillId="2" borderId="23" xfId="0" applyNumberFormat="1" applyFont="1" applyFill="1" applyBorder="1" applyAlignment="1">
      <alignment horizontal="center" vertical="center" wrapText="1"/>
    </xf>
    <xf numFmtId="0" fontId="6" fillId="2" borderId="24" xfId="0" applyNumberFormat="1" applyFont="1" applyFill="1" applyBorder="1" applyAlignment="1">
      <alignment horizontal="center" vertical="center" wrapText="1"/>
    </xf>
    <xf numFmtId="0" fontId="7" fillId="2" borderId="19" xfId="0" applyNumberFormat="1" applyFont="1" applyFill="1" applyBorder="1" applyAlignment="1">
      <alignment vertical="top" wrapText="1"/>
    </xf>
    <xf numFmtId="0" fontId="6" fillId="2" borderId="26" xfId="0" applyNumberFormat="1" applyFont="1" applyFill="1" applyBorder="1" applyAlignment="1">
      <alignment horizontal="center" vertical="center" wrapText="1"/>
    </xf>
    <xf numFmtId="0" fontId="7" fillId="2" borderId="9" xfId="0" applyNumberFormat="1" applyFont="1" applyFill="1" applyBorder="1" applyAlignment="1">
      <alignment horizontal="left" vertical="top" wrapText="1"/>
    </xf>
    <xf numFmtId="0" fontId="5" fillId="2" borderId="37" xfId="0" applyNumberFormat="1" applyFont="1" applyFill="1" applyBorder="1" applyAlignment="1">
      <alignment horizontal="center" vertical="center" wrapText="1"/>
    </xf>
    <xf numFmtId="0" fontId="5" fillId="2" borderId="39" xfId="0" applyNumberFormat="1" applyFont="1" applyFill="1" applyBorder="1" applyAlignment="1">
      <alignment horizontal="center" vertical="center" wrapText="1"/>
    </xf>
    <xf numFmtId="2" fontId="5" fillId="2" borderId="17" xfId="0" applyNumberFormat="1" applyFont="1" applyFill="1" applyBorder="1" applyAlignment="1">
      <alignment horizontal="center" vertical="center" wrapText="1"/>
    </xf>
    <xf numFmtId="0" fontId="1" fillId="0" borderId="0" xfId="0" applyNumberFormat="1" applyFont="1"/>
    <xf numFmtId="4" fontId="6" fillId="2" borderId="14" xfId="0" applyNumberFormat="1" applyFont="1" applyFill="1" applyBorder="1" applyAlignment="1">
      <alignment horizontal="center" vertical="center" wrapText="1"/>
    </xf>
    <xf numFmtId="0" fontId="6" fillId="2" borderId="14" xfId="0" applyNumberFormat="1" applyFont="1" applyFill="1" applyBorder="1" applyAlignment="1">
      <alignment horizontal="center" vertical="center" wrapText="1"/>
    </xf>
    <xf numFmtId="4" fontId="1" fillId="2" borderId="0" xfId="0" applyNumberFormat="1" applyFont="1" applyFill="1"/>
    <xf numFmtId="0" fontId="7" fillId="2" borderId="12" xfId="0" applyNumberFormat="1" applyFont="1" applyFill="1" applyBorder="1" applyAlignment="1">
      <alignment vertical="top" wrapText="1"/>
    </xf>
    <xf numFmtId="0" fontId="6" fillId="2" borderId="12" xfId="0" applyNumberFormat="1" applyFont="1" applyFill="1" applyBorder="1" applyAlignment="1">
      <alignment horizontal="center" vertical="center" wrapText="1"/>
    </xf>
    <xf numFmtId="4" fontId="6" fillId="2" borderId="12" xfId="0" applyNumberFormat="1" applyFont="1" applyFill="1" applyBorder="1" applyAlignment="1">
      <alignment horizontal="center" vertical="center" wrapText="1"/>
    </xf>
    <xf numFmtId="0" fontId="7" fillId="2" borderId="14" xfId="0" applyNumberFormat="1" applyFont="1" applyFill="1" applyBorder="1" applyAlignment="1">
      <alignment vertical="top" wrapText="1"/>
    </xf>
    <xf numFmtId="0" fontId="5" fillId="2" borderId="17" xfId="0" applyNumberFormat="1" applyFont="1" applyFill="1" applyBorder="1" applyAlignment="1">
      <alignment horizontal="center" vertical="center" wrapText="1"/>
    </xf>
    <xf numFmtId="4" fontId="5" fillId="2" borderId="17" xfId="0" applyNumberFormat="1" applyFont="1" applyFill="1" applyBorder="1" applyAlignment="1">
      <alignment horizontal="center" vertical="center" wrapText="1"/>
    </xf>
    <xf numFmtId="0" fontId="7" fillId="2" borderId="23" xfId="0" applyNumberFormat="1" applyFont="1" applyFill="1" applyBorder="1" applyAlignment="1">
      <alignment vertical="top" wrapText="1"/>
    </xf>
    <xf numFmtId="0" fontId="6" fillId="2" borderId="40" xfId="0" applyNumberFormat="1" applyFont="1" applyFill="1" applyBorder="1" applyAlignment="1">
      <alignment horizontal="center" vertical="center" wrapText="1"/>
    </xf>
    <xf numFmtId="3" fontId="5" fillId="2" borderId="41" xfId="0" applyNumberFormat="1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left" wrapText="1"/>
    </xf>
    <xf numFmtId="0" fontId="5" fillId="2" borderId="0" xfId="0" applyNumberFormat="1" applyFont="1" applyFill="1" applyAlignment="1">
      <alignment horizontal="left" wrapText="1"/>
    </xf>
    <xf numFmtId="0" fontId="5" fillId="2" borderId="7" xfId="0" applyNumberFormat="1" applyFont="1" applyFill="1" applyBorder="1" applyAlignment="1">
      <alignment horizontal="left" wrapText="1"/>
    </xf>
    <xf numFmtId="49" fontId="6" fillId="2" borderId="21" xfId="0" applyNumberFormat="1" applyFont="1" applyFill="1" applyBorder="1" applyAlignment="1">
      <alignment horizontal="center" vertical="center" wrapText="1"/>
    </xf>
    <xf numFmtId="49" fontId="6" fillId="2" borderId="25" xfId="0" applyNumberFormat="1" applyFont="1" applyFill="1" applyBorder="1" applyAlignment="1">
      <alignment horizontal="center" vertical="center" wrapText="1"/>
    </xf>
    <xf numFmtId="49" fontId="6" fillId="2" borderId="38" xfId="0" applyNumberFormat="1" applyFont="1" applyFill="1" applyBorder="1" applyAlignment="1">
      <alignment horizontal="center" vertical="center" wrapText="1"/>
    </xf>
    <xf numFmtId="49" fontId="6" fillId="2" borderId="28" xfId="0" applyNumberFormat="1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wrapText="1"/>
    </xf>
    <xf numFmtId="0" fontId="5" fillId="2" borderId="0" xfId="0" applyNumberFormat="1" applyFont="1" applyFill="1" applyAlignment="1">
      <alignment wrapText="1"/>
    </xf>
    <xf numFmtId="0" fontId="5" fillId="2" borderId="7" xfId="0" applyNumberFormat="1" applyFont="1" applyFill="1" applyBorder="1" applyAlignment="1">
      <alignment wrapText="1"/>
    </xf>
    <xf numFmtId="1" fontId="2" fillId="2" borderId="1" xfId="0" applyNumberFormat="1" applyFont="1" applyFill="1" applyBorder="1" applyAlignment="1">
      <alignment horizontal="center" wrapText="1"/>
    </xf>
    <xf numFmtId="1" fontId="2" fillId="2" borderId="2" xfId="0" applyNumberFormat="1" applyFont="1" applyFill="1" applyBorder="1" applyAlignment="1">
      <alignment horizontal="center" wrapText="1"/>
    </xf>
    <xf numFmtId="1" fontId="2" fillId="2" borderId="3" xfId="0" applyNumberFormat="1" applyFont="1" applyFill="1" applyBorder="1" applyAlignment="1">
      <alignment horizontal="center" wrapText="1"/>
    </xf>
    <xf numFmtId="1" fontId="10" fillId="2" borderId="0" xfId="0" applyNumberFormat="1" applyFont="1" applyFill="1" applyAlignment="1">
      <alignment horizontal="center" wrapText="1"/>
    </xf>
    <xf numFmtId="1" fontId="2" fillId="2" borderId="0" xfId="0" applyNumberFormat="1" applyFont="1" applyFill="1" applyAlignment="1">
      <alignment horizontal="center" wrapText="1"/>
    </xf>
    <xf numFmtId="1" fontId="4" fillId="2" borderId="0" xfId="0" applyNumberFormat="1" applyFont="1" applyFill="1" applyAlignment="1">
      <alignment horizontal="left" vertical="top" wrapText="1"/>
    </xf>
    <xf numFmtId="49" fontId="6" fillId="2" borderId="8" xfId="0" applyNumberFormat="1" applyFont="1" applyFill="1" applyBorder="1" applyAlignment="1">
      <alignment horizontal="center" vertical="center" wrapText="1"/>
    </xf>
    <xf numFmtId="49" fontId="6" fillId="2" borderId="16" xfId="0" applyNumberFormat="1" applyFont="1" applyFill="1" applyBorder="1" applyAlignment="1">
      <alignment horizontal="center" vertical="center" wrapText="1"/>
    </xf>
    <xf numFmtId="0" fontId="5" fillId="2" borderId="34" xfId="0" applyNumberFormat="1" applyFont="1" applyFill="1" applyBorder="1" applyAlignment="1">
      <alignment horizontal="left" wrapText="1"/>
    </xf>
    <xf numFmtId="0" fontId="5" fillId="2" borderId="35" xfId="0" applyNumberFormat="1" applyFont="1" applyFill="1" applyBorder="1" applyAlignment="1">
      <alignment horizontal="left" wrapText="1"/>
    </xf>
    <xf numFmtId="0" fontId="5" fillId="2" borderId="36" xfId="0" applyNumberFormat="1" applyFont="1" applyFill="1" applyBorder="1" applyAlignment="1">
      <alignment horizontal="left" wrapText="1"/>
    </xf>
    <xf numFmtId="49" fontId="6" fillId="2" borderId="1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tabSelected="1" topLeftCell="A10" workbookViewId="0">
      <selection activeCell="F16" sqref="F16"/>
    </sheetView>
  </sheetViews>
  <sheetFormatPr defaultRowHeight="12.75" x14ac:dyDescent="0.2"/>
  <cols>
    <col min="1" max="1" width="19.5703125" style="35" customWidth="1"/>
    <col min="2" max="2" width="40.42578125" style="5" customWidth="1"/>
    <col min="3" max="3" width="12.28515625" style="36" customWidth="1"/>
    <col min="4" max="4" width="13.5703125" style="36" customWidth="1"/>
    <col min="5" max="5" width="11" style="36" customWidth="1"/>
    <col min="6" max="6" width="10" style="36" customWidth="1"/>
    <col min="7" max="7" width="10.85546875" style="36" customWidth="1"/>
    <col min="8" max="8" width="11.85546875" style="36" customWidth="1"/>
    <col min="9" max="9" width="7.140625" style="5" customWidth="1"/>
    <col min="10" max="10" width="11.5703125" style="5" bestFit="1" customWidth="1"/>
    <col min="11" max="11" width="14.85546875" style="5" customWidth="1"/>
    <col min="12" max="13" width="9" style="5"/>
    <col min="14" max="14" width="13.7109375" style="5" customWidth="1"/>
    <col min="15" max="16384" width="9.140625" style="5"/>
  </cols>
  <sheetData>
    <row r="1" spans="1:10" ht="22.5" customHeight="1" x14ac:dyDescent="0.3">
      <c r="A1" s="92" t="s">
        <v>0</v>
      </c>
      <c r="B1" s="93"/>
      <c r="C1" s="93"/>
      <c r="D1" s="93"/>
      <c r="E1" s="93"/>
      <c r="F1" s="93"/>
      <c r="G1" s="93"/>
      <c r="H1" s="94"/>
    </row>
    <row r="2" spans="1:10" ht="80.25" customHeight="1" x14ac:dyDescent="0.3">
      <c r="A2" s="95" t="s">
        <v>31</v>
      </c>
      <c r="B2" s="96"/>
      <c r="C2" s="96"/>
      <c r="D2" s="96"/>
      <c r="E2" s="96"/>
      <c r="F2" s="96"/>
      <c r="G2" s="96"/>
      <c r="H2" s="96"/>
    </row>
    <row r="3" spans="1:10" ht="29.25" customHeight="1" x14ac:dyDescent="0.2">
      <c r="A3" s="97" t="s">
        <v>1</v>
      </c>
      <c r="B3" s="97"/>
      <c r="C3" s="97"/>
      <c r="D3" s="97"/>
      <c r="E3" s="97"/>
      <c r="F3" s="97"/>
      <c r="G3" s="97"/>
      <c r="H3" s="97"/>
    </row>
    <row r="4" spans="1:10" ht="126.75" customHeight="1" x14ac:dyDescent="0.2">
      <c r="A4" s="6" t="s">
        <v>2</v>
      </c>
      <c r="B4" s="7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9" t="s">
        <v>9</v>
      </c>
    </row>
    <row r="5" spans="1:10" ht="19.5" customHeight="1" x14ac:dyDescent="0.2">
      <c r="A5" s="89" t="s">
        <v>10</v>
      </c>
      <c r="B5" s="90"/>
      <c r="C5" s="90"/>
      <c r="D5" s="90"/>
      <c r="E5" s="90"/>
      <c r="F5" s="90"/>
      <c r="G5" s="90"/>
      <c r="H5" s="91"/>
    </row>
    <row r="6" spans="1:10" ht="52.5" customHeight="1" x14ac:dyDescent="0.2">
      <c r="A6" s="98" t="s">
        <v>11</v>
      </c>
      <c r="B6" s="10" t="s">
        <v>12</v>
      </c>
      <c r="C6" s="4">
        <v>5</v>
      </c>
      <c r="D6" s="2">
        <f>71870.4+255542.39</f>
        <v>327412.79000000004</v>
      </c>
      <c r="E6" s="4">
        <v>0</v>
      </c>
      <c r="F6" s="4">
        <v>5</v>
      </c>
      <c r="G6" s="4">
        <v>0</v>
      </c>
      <c r="H6" s="11">
        <v>0</v>
      </c>
      <c r="J6" s="12"/>
    </row>
    <row r="7" spans="1:10" ht="39" customHeight="1" x14ac:dyDescent="0.2">
      <c r="A7" s="103"/>
      <c r="B7" s="13" t="s">
        <v>13</v>
      </c>
      <c r="C7" s="14">
        <v>6</v>
      </c>
      <c r="D7" s="15">
        <f>15624+54836.73</f>
        <v>70460.73000000001</v>
      </c>
      <c r="E7" s="14">
        <v>0</v>
      </c>
      <c r="F7" s="14">
        <v>6</v>
      </c>
      <c r="G7" s="14">
        <v>0</v>
      </c>
      <c r="H7" s="16">
        <v>0</v>
      </c>
      <c r="J7" s="12"/>
    </row>
    <row r="8" spans="1:10" ht="29.25" customHeight="1" x14ac:dyDescent="0.2">
      <c r="A8" s="103"/>
      <c r="B8" s="17" t="s">
        <v>14</v>
      </c>
      <c r="C8" s="3">
        <v>21</v>
      </c>
      <c r="D8" s="1">
        <v>410130</v>
      </c>
      <c r="E8" s="3">
        <v>0</v>
      </c>
      <c r="F8" s="3">
        <v>21</v>
      </c>
      <c r="G8" s="3">
        <v>0</v>
      </c>
      <c r="H8" s="18">
        <v>0</v>
      </c>
    </row>
    <row r="9" spans="1:10" ht="29.25" customHeight="1" thickBot="1" x14ac:dyDescent="0.25">
      <c r="A9" s="99"/>
      <c r="B9" s="19" t="s">
        <v>15</v>
      </c>
      <c r="C9" s="19">
        <f t="shared" ref="C9:H9" si="0">SUM(C6:C8)</f>
        <v>32</v>
      </c>
      <c r="D9" s="20">
        <f>SUM(D6:D8)</f>
        <v>808003.52</v>
      </c>
      <c r="E9" s="19">
        <f t="shared" si="0"/>
        <v>0</v>
      </c>
      <c r="F9" s="21">
        <f t="shared" si="0"/>
        <v>32</v>
      </c>
      <c r="G9" s="19">
        <f t="shared" si="0"/>
        <v>0</v>
      </c>
      <c r="H9" s="22">
        <f t="shared" si="0"/>
        <v>0</v>
      </c>
    </row>
    <row r="10" spans="1:10" ht="21" customHeight="1" thickBot="1" x14ac:dyDescent="0.25">
      <c r="A10" s="82" t="s">
        <v>22</v>
      </c>
      <c r="B10" s="83"/>
      <c r="C10" s="83"/>
      <c r="D10" s="83"/>
      <c r="E10" s="83"/>
      <c r="F10" s="83"/>
      <c r="G10" s="83"/>
      <c r="H10" s="84"/>
      <c r="I10" s="41"/>
      <c r="J10" s="41"/>
    </row>
    <row r="11" spans="1:10" ht="39" thickBot="1" x14ac:dyDescent="0.25">
      <c r="A11" s="98" t="s">
        <v>23</v>
      </c>
      <c r="B11" s="49" t="s">
        <v>24</v>
      </c>
      <c r="C11" s="43">
        <v>4</v>
      </c>
      <c r="D11" s="42">
        <v>115734.81</v>
      </c>
      <c r="E11" s="43">
        <v>0</v>
      </c>
      <c r="F11" s="43">
        <v>0</v>
      </c>
      <c r="G11" s="43">
        <v>0</v>
      </c>
      <c r="H11" s="45">
        <v>0</v>
      </c>
      <c r="I11" s="41"/>
      <c r="J11" s="41"/>
    </row>
    <row r="12" spans="1:10" ht="26.25" customHeight="1" thickBot="1" x14ac:dyDescent="0.25">
      <c r="A12" s="99"/>
      <c r="B12" s="46" t="s">
        <v>15</v>
      </c>
      <c r="C12" s="46">
        <v>4</v>
      </c>
      <c r="D12" s="47">
        <v>115734.81</v>
      </c>
      <c r="E12" s="46">
        <v>0</v>
      </c>
      <c r="F12" s="46">
        <f>F11</f>
        <v>0</v>
      </c>
      <c r="G12" s="46">
        <v>0</v>
      </c>
      <c r="H12" s="48">
        <v>0</v>
      </c>
      <c r="I12" s="41"/>
      <c r="J12" s="41"/>
    </row>
    <row r="13" spans="1:10" ht="18.75" customHeight="1" thickBot="1" x14ac:dyDescent="0.25">
      <c r="A13" s="100" t="s">
        <v>16</v>
      </c>
      <c r="B13" s="101"/>
      <c r="C13" s="101"/>
      <c r="D13" s="101"/>
      <c r="E13" s="101"/>
      <c r="F13" s="101"/>
      <c r="G13" s="101"/>
      <c r="H13" s="102"/>
      <c r="I13" s="44"/>
      <c r="J13" s="44"/>
    </row>
    <row r="14" spans="1:10" ht="41.25" customHeight="1" thickBot="1" x14ac:dyDescent="0.25">
      <c r="A14" s="85" t="s">
        <v>17</v>
      </c>
      <c r="B14" s="23" t="s">
        <v>18</v>
      </c>
      <c r="C14" s="60">
        <f>2+2+2</f>
        <v>6</v>
      </c>
      <c r="D14" s="61">
        <f>19628.62+6479.39+98143.07+32396.95+117771.67+38876.33</f>
        <v>313296.03000000003</v>
      </c>
      <c r="E14" s="24">
        <v>0</v>
      </c>
      <c r="F14" s="24">
        <v>4</v>
      </c>
      <c r="G14" s="24">
        <v>0</v>
      </c>
      <c r="H14" s="25">
        <v>0</v>
      </c>
    </row>
    <row r="15" spans="1:10" ht="29.25" customHeight="1" x14ac:dyDescent="0.2">
      <c r="A15" s="86"/>
      <c r="B15" s="26" t="s">
        <v>19</v>
      </c>
      <c r="C15" s="71">
        <f>12+12+6+12+7+4+12</f>
        <v>65</v>
      </c>
      <c r="D15" s="70">
        <f>138012+208808.25+67215.75+260237.25+113436.75+40362+243962.25</f>
        <v>1072034.25</v>
      </c>
      <c r="E15" s="3">
        <v>0</v>
      </c>
      <c r="F15" s="3">
        <v>65</v>
      </c>
      <c r="G15" s="3">
        <v>0</v>
      </c>
      <c r="H15" s="27">
        <v>0</v>
      </c>
      <c r="J15" s="12"/>
    </row>
    <row r="16" spans="1:10" ht="36.75" customHeight="1" x14ac:dyDescent="0.2">
      <c r="A16" s="86"/>
      <c r="B16" s="13" t="s">
        <v>20</v>
      </c>
      <c r="C16" s="28">
        <f>2+2+2</f>
        <v>6</v>
      </c>
      <c r="D16" s="29">
        <f>19579.6+11040.96+55204.8+97897.97+117477.55+66245.76</f>
        <v>367446.64</v>
      </c>
      <c r="E16" s="28">
        <v>0</v>
      </c>
      <c r="F16" s="28">
        <v>4</v>
      </c>
      <c r="G16" s="28">
        <v>0</v>
      </c>
      <c r="H16" s="30">
        <v>0</v>
      </c>
      <c r="J16" s="12"/>
    </row>
    <row r="17" spans="1:10" ht="29.25" customHeight="1" thickBot="1" x14ac:dyDescent="0.25">
      <c r="A17" s="88"/>
      <c r="B17" s="31" t="s">
        <v>15</v>
      </c>
      <c r="C17" s="32">
        <f>C14+C15+C16</f>
        <v>77</v>
      </c>
      <c r="D17" s="33">
        <f>D14+D15+D16</f>
        <v>1752776.92</v>
      </c>
      <c r="E17" s="32">
        <f>SUM(E14:E16)</f>
        <v>0</v>
      </c>
      <c r="F17" s="32">
        <f>SUM(F14:F16)</f>
        <v>73</v>
      </c>
      <c r="G17" s="32">
        <f>SUM(G14:G16)</f>
        <v>0</v>
      </c>
      <c r="H17" s="34">
        <f>SUM(H14:H16)</f>
        <v>0</v>
      </c>
      <c r="J17" s="12"/>
    </row>
    <row r="18" spans="1:10" s="44" customFormat="1" ht="21.75" customHeight="1" thickBot="1" x14ac:dyDescent="0.25">
      <c r="A18" s="82" t="s">
        <v>25</v>
      </c>
      <c r="B18" s="83"/>
      <c r="C18" s="83"/>
      <c r="D18" s="83"/>
      <c r="E18" s="83"/>
      <c r="F18" s="83"/>
      <c r="G18" s="83"/>
      <c r="H18" s="84"/>
      <c r="I18" s="50"/>
      <c r="J18" s="50"/>
    </row>
    <row r="19" spans="1:10" s="44" customFormat="1" ht="42.75" customHeight="1" thickBot="1" x14ac:dyDescent="0.25">
      <c r="A19" s="98" t="s">
        <v>26</v>
      </c>
      <c r="B19" s="65" t="s">
        <v>27</v>
      </c>
      <c r="C19" s="54">
        <v>1</v>
      </c>
      <c r="D19" s="52">
        <v>19530</v>
      </c>
      <c r="E19" s="54">
        <v>0</v>
      </c>
      <c r="F19" s="54">
        <v>1</v>
      </c>
      <c r="G19" s="54">
        <v>0</v>
      </c>
      <c r="H19" s="55">
        <v>0</v>
      </c>
      <c r="I19" s="50"/>
      <c r="J19" s="50"/>
    </row>
    <row r="20" spans="1:10" s="44" customFormat="1" ht="23.25" customHeight="1" thickBot="1" x14ac:dyDescent="0.25">
      <c r="A20" s="99"/>
      <c r="B20" s="56" t="s">
        <v>15</v>
      </c>
      <c r="C20" s="56">
        <v>1</v>
      </c>
      <c r="D20" s="57">
        <f>D19</f>
        <v>19530</v>
      </c>
      <c r="E20" s="56">
        <v>0</v>
      </c>
      <c r="F20" s="56">
        <f>F19</f>
        <v>1</v>
      </c>
      <c r="G20" s="56">
        <v>0</v>
      </c>
      <c r="H20" s="58">
        <v>0</v>
      </c>
      <c r="I20" s="50"/>
      <c r="J20" s="50"/>
    </row>
    <row r="21" spans="1:10" s="44" customFormat="1" ht="29.25" customHeight="1" thickBot="1" x14ac:dyDescent="0.25">
      <c r="A21" s="82" t="s">
        <v>28</v>
      </c>
      <c r="B21" s="83"/>
      <c r="C21" s="83"/>
      <c r="D21" s="83"/>
      <c r="E21" s="83"/>
      <c r="F21" s="83"/>
      <c r="G21" s="83"/>
      <c r="H21" s="84"/>
      <c r="I21" s="50"/>
      <c r="J21" s="50"/>
    </row>
    <row r="22" spans="1:10" s="44" customFormat="1" ht="52.5" customHeight="1" thickBot="1" x14ac:dyDescent="0.25">
      <c r="A22" s="85" t="s">
        <v>17</v>
      </c>
      <c r="B22" s="59" t="s">
        <v>29</v>
      </c>
      <c r="C22" s="60">
        <f>3+3</f>
        <v>6</v>
      </c>
      <c r="D22" s="61">
        <f>66402.39+40675.05</f>
        <v>107077.44</v>
      </c>
      <c r="E22" s="60">
        <v>0</v>
      </c>
      <c r="F22" s="60">
        <v>6</v>
      </c>
      <c r="G22" s="60">
        <v>0</v>
      </c>
      <c r="H22" s="62">
        <v>0</v>
      </c>
      <c r="I22" s="50"/>
      <c r="J22" s="50"/>
    </row>
    <row r="23" spans="1:10" s="44" customFormat="1" ht="30" customHeight="1" x14ac:dyDescent="0.2">
      <c r="A23" s="86"/>
      <c r="B23" s="63" t="s">
        <v>19</v>
      </c>
      <c r="C23" s="53">
        <v>27</v>
      </c>
      <c r="D23" s="51">
        <v>494968.32000000001</v>
      </c>
      <c r="E23" s="53">
        <v>0</v>
      </c>
      <c r="F23" s="53">
        <v>27</v>
      </c>
      <c r="G23" s="53">
        <v>0</v>
      </c>
      <c r="H23" s="64">
        <v>0</v>
      </c>
      <c r="I23" s="50"/>
      <c r="J23" s="50"/>
    </row>
    <row r="24" spans="1:10" ht="24" customHeight="1" thickBot="1" x14ac:dyDescent="0.25">
      <c r="A24" s="87"/>
      <c r="B24" s="66" t="s">
        <v>15</v>
      </c>
      <c r="C24" s="56">
        <f>C22+C23</f>
        <v>33</v>
      </c>
      <c r="D24" s="68">
        <f t="shared" ref="D24:F24" si="1">D22+D23</f>
        <v>602045.76</v>
      </c>
      <c r="E24" s="56">
        <f t="shared" si="1"/>
        <v>0</v>
      </c>
      <c r="F24" s="56">
        <f t="shared" si="1"/>
        <v>33</v>
      </c>
      <c r="G24" s="56">
        <v>0</v>
      </c>
      <c r="H24" s="67">
        <v>0</v>
      </c>
      <c r="I24" s="50"/>
      <c r="J24" s="50"/>
    </row>
    <row r="25" spans="1:10" s="44" customFormat="1" ht="18.75" customHeight="1" thickBot="1" x14ac:dyDescent="0.25">
      <c r="A25" s="89" t="s">
        <v>30</v>
      </c>
      <c r="B25" s="90"/>
      <c r="C25" s="90"/>
      <c r="D25" s="90"/>
      <c r="E25" s="90"/>
      <c r="F25" s="90"/>
      <c r="G25" s="90"/>
      <c r="H25" s="91"/>
      <c r="I25" s="69"/>
      <c r="J25" s="69"/>
    </row>
    <row r="26" spans="1:10" s="44" customFormat="1" ht="50.25" customHeight="1" thickBot="1" x14ac:dyDescent="0.25">
      <c r="A26" s="85" t="s">
        <v>11</v>
      </c>
      <c r="B26" s="79" t="s">
        <v>12</v>
      </c>
      <c r="C26" s="60">
        <v>5</v>
      </c>
      <c r="D26" s="61">
        <v>272294</v>
      </c>
      <c r="E26" s="60">
        <v>0</v>
      </c>
      <c r="F26" s="60">
        <v>5</v>
      </c>
      <c r="G26" s="60">
        <v>0</v>
      </c>
      <c r="H26" s="62">
        <v>0</v>
      </c>
      <c r="I26" s="69"/>
      <c r="J26" s="72"/>
    </row>
    <row r="27" spans="1:10" s="44" customFormat="1" ht="40.5" customHeight="1" x14ac:dyDescent="0.2">
      <c r="A27" s="86"/>
      <c r="B27" s="73" t="s">
        <v>13</v>
      </c>
      <c r="C27" s="74">
        <v>2</v>
      </c>
      <c r="D27" s="75">
        <v>31248</v>
      </c>
      <c r="E27" s="74">
        <v>0</v>
      </c>
      <c r="F27" s="74">
        <v>2</v>
      </c>
      <c r="G27" s="74">
        <v>0</v>
      </c>
      <c r="H27" s="80">
        <v>0</v>
      </c>
      <c r="I27" s="69"/>
      <c r="J27" s="72"/>
    </row>
    <row r="28" spans="1:10" s="44" customFormat="1" ht="29.25" customHeight="1" x14ac:dyDescent="0.2">
      <c r="A28" s="86"/>
      <c r="B28" s="76" t="s">
        <v>14</v>
      </c>
      <c r="C28" s="71">
        <v>15</v>
      </c>
      <c r="D28" s="70">
        <v>341775</v>
      </c>
      <c r="E28" s="71">
        <v>0</v>
      </c>
      <c r="F28" s="71">
        <v>15</v>
      </c>
      <c r="G28" s="71">
        <v>0</v>
      </c>
      <c r="H28" s="64">
        <v>0</v>
      </c>
      <c r="I28" s="69"/>
      <c r="J28" s="69"/>
    </row>
    <row r="29" spans="1:10" s="44" customFormat="1" ht="24.75" customHeight="1" thickBot="1" x14ac:dyDescent="0.25">
      <c r="A29" s="87"/>
      <c r="B29" s="77" t="s">
        <v>15</v>
      </c>
      <c r="C29" s="77">
        <f>SUM(C26:C28)</f>
        <v>22</v>
      </c>
      <c r="D29" s="78">
        <f>SUM(D26:D28)</f>
        <v>645317</v>
      </c>
      <c r="E29" s="77">
        <v>0</v>
      </c>
      <c r="F29" s="77">
        <f>SUM(F26:F28)</f>
        <v>22</v>
      </c>
      <c r="G29" s="77">
        <v>0</v>
      </c>
      <c r="H29" s="67">
        <v>0</v>
      </c>
      <c r="I29" s="69"/>
      <c r="J29" s="69"/>
    </row>
    <row r="30" spans="1:10" ht="24.75" customHeight="1" thickBot="1" x14ac:dyDescent="0.25">
      <c r="A30" s="37"/>
      <c r="B30" s="38" t="s">
        <v>21</v>
      </c>
      <c r="C30" s="39">
        <f>C9+C12+C17+C20+C24+C29</f>
        <v>169</v>
      </c>
      <c r="D30" s="40">
        <f>D9+D12+D17+D20+D24+D29</f>
        <v>3943408.01</v>
      </c>
      <c r="E30" s="39">
        <f t="shared" ref="E30:H30" si="2">E9+E12+E17+E20+E24+E29</f>
        <v>0</v>
      </c>
      <c r="F30" s="39">
        <f t="shared" si="2"/>
        <v>161</v>
      </c>
      <c r="G30" s="39">
        <f t="shared" si="2"/>
        <v>0</v>
      </c>
      <c r="H30" s="81">
        <f t="shared" si="2"/>
        <v>0</v>
      </c>
      <c r="I30" s="50"/>
      <c r="J30" s="50"/>
    </row>
  </sheetData>
  <mergeCells count="15">
    <mergeCell ref="A1:H1"/>
    <mergeCell ref="A2:H2"/>
    <mergeCell ref="A3:H3"/>
    <mergeCell ref="A18:H18"/>
    <mergeCell ref="A19:A20"/>
    <mergeCell ref="A13:H13"/>
    <mergeCell ref="A10:H10"/>
    <mergeCell ref="A11:A12"/>
    <mergeCell ref="A5:H5"/>
    <mergeCell ref="A6:A9"/>
    <mergeCell ref="A21:H21"/>
    <mergeCell ref="A22:A24"/>
    <mergeCell ref="A14:A17"/>
    <mergeCell ref="A25:H25"/>
    <mergeCell ref="A26:A29"/>
  </mergeCells>
  <pageMargins left="0.7" right="0.7" top="0.75" bottom="0.75" header="0.3" footer="0.3"/>
  <pageSetup paperSize="9" scale="8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Насырова Валерия Валерьевна</dc:creator>
  <cp:lastModifiedBy>Долгова Ирина Александровна</cp:lastModifiedBy>
  <cp:lastPrinted>2024-06-19T11:03:22Z</cp:lastPrinted>
  <dcterms:created xsi:type="dcterms:W3CDTF">2023-04-18T13:01:19Z</dcterms:created>
  <dcterms:modified xsi:type="dcterms:W3CDTF">2024-08-01T11:49:34Z</dcterms:modified>
</cp:coreProperties>
</file>